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u52025\Desktop\115學雜費\課研\"/>
    </mc:Choice>
  </mc:AlternateContent>
  <xr:revisionPtr revIDLastSave="0" documentId="8_{8371C6A6-176D-47FE-93F6-8CF53B6F8A42}" xr6:coauthVersionLast="47" xr6:coauthVersionMax="47" xr10:uidLastSave="{00000000-0000-0000-0000-000000000000}"/>
  <bookViews>
    <workbookView xWindow="-120" yWindow="-120" windowWidth="29040" windowHeight="15720" xr2:uid="{3E2EA602-99F2-412A-B9AD-9006EACD764C}"/>
  </bookViews>
  <sheets>
    <sheet name="教科書費" sheetId="2" r:id="rId1"/>
    <sheet name="代辦費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  <c r="E5" i="1"/>
  <c r="E6" i="1"/>
  <c r="E7" i="1"/>
  <c r="E9" i="1"/>
  <c r="E4" i="1"/>
  <c r="N17" i="2"/>
  <c r="L17" i="2"/>
  <c r="J17" i="2"/>
  <c r="F17" i="2"/>
  <c r="H17" i="2"/>
  <c r="D17" i="2"/>
  <c r="N16" i="2"/>
  <c r="L16" i="2"/>
  <c r="J16" i="2"/>
  <c r="H16" i="2"/>
  <c r="F16" i="2"/>
  <c r="D16" i="2"/>
  <c r="N15" i="2"/>
  <c r="L15" i="2"/>
  <c r="J15" i="2"/>
  <c r="H15" i="2"/>
  <c r="F15" i="2"/>
  <c r="D15" i="2"/>
  <c r="E4" i="2"/>
  <c r="O11" i="2"/>
  <c r="O7" i="2"/>
  <c r="O6" i="2"/>
  <c r="O5" i="2"/>
  <c r="O4" i="2"/>
  <c r="M11" i="2"/>
  <c r="M7" i="2"/>
  <c r="M6" i="2"/>
  <c r="M5" i="2"/>
  <c r="M4" i="2"/>
  <c r="K11" i="2"/>
  <c r="K7" i="2"/>
  <c r="K6" i="2"/>
  <c r="K5" i="2"/>
  <c r="K4" i="2"/>
  <c r="I11" i="2"/>
  <c r="I9" i="2"/>
  <c r="I7" i="2"/>
  <c r="I6" i="2"/>
  <c r="I5" i="2"/>
  <c r="I4" i="2"/>
  <c r="G6" i="2"/>
  <c r="G5" i="2"/>
  <c r="G4" i="2"/>
  <c r="E6" i="2"/>
  <c r="E5" i="2"/>
</calcChain>
</file>

<file path=xl/sharedStrings.xml><?xml version="1.0" encoding="utf-8"?>
<sst xmlns="http://schemas.openxmlformats.org/spreadsheetml/2006/main" count="114" uniqueCount="61">
  <si>
    <t>代辦學用品（作業簿本、美勞材料）採購報價單-總表</t>
    <phoneticPr fontId="3" type="noConversion"/>
  </si>
  <si>
    <t>年級</t>
  </si>
  <si>
    <t>單位</t>
  </si>
  <si>
    <t>作業簿本</t>
  </si>
  <si>
    <t>美勞材料</t>
  </si>
  <si>
    <t>金額</t>
  </si>
  <si>
    <t>備註</t>
  </si>
  <si>
    <t>一</t>
  </si>
  <si>
    <t>人</t>
  </si>
  <si>
    <t>二</t>
  </si>
  <si>
    <t>三</t>
  </si>
  <si>
    <t>四</t>
  </si>
  <si>
    <t>五</t>
  </si>
  <si>
    <t>六</t>
  </si>
  <si>
    <t>領域</t>
    <phoneticPr fontId="3" type="noConversion"/>
  </si>
  <si>
    <r>
      <rPr>
        <sz val="14"/>
        <rFont val="標楷體"/>
        <family val="4"/>
        <charset val="136"/>
      </rPr>
      <t>一年級</t>
    </r>
    <phoneticPr fontId="3" type="noConversion"/>
  </si>
  <si>
    <r>
      <rPr>
        <sz val="14"/>
        <rFont val="標楷體"/>
        <family val="4"/>
        <charset val="136"/>
      </rPr>
      <t>二年級</t>
    </r>
    <phoneticPr fontId="3" type="noConversion"/>
  </si>
  <si>
    <r>
      <rPr>
        <sz val="14"/>
        <rFont val="標楷體"/>
        <family val="4"/>
        <charset val="136"/>
      </rPr>
      <t>三年級</t>
    </r>
    <phoneticPr fontId="3" type="noConversion"/>
  </si>
  <si>
    <r>
      <rPr>
        <sz val="14"/>
        <rFont val="標楷體"/>
        <family val="4"/>
        <charset val="136"/>
      </rPr>
      <t>四年級</t>
    </r>
    <phoneticPr fontId="3" type="noConversion"/>
  </si>
  <si>
    <r>
      <rPr>
        <sz val="14"/>
        <rFont val="標楷體"/>
        <family val="4"/>
        <charset val="136"/>
      </rPr>
      <t>五年級</t>
    </r>
    <phoneticPr fontId="3" type="noConversion"/>
  </si>
  <si>
    <r>
      <rPr>
        <sz val="14"/>
        <rFont val="標楷體"/>
        <family val="4"/>
        <charset val="136"/>
      </rPr>
      <t>六年級</t>
    </r>
    <phoneticPr fontId="3" type="noConversion"/>
  </si>
  <si>
    <t>版本</t>
    <phoneticPr fontId="3" type="noConversion"/>
  </si>
  <si>
    <t>價格</t>
    <phoneticPr fontId="3" type="noConversion"/>
  </si>
  <si>
    <r>
      <rPr>
        <sz val="14"/>
        <rFont val="標楷體"/>
        <family val="4"/>
        <charset val="136"/>
      </rPr>
      <t>版本</t>
    </r>
    <phoneticPr fontId="3" type="noConversion"/>
  </si>
  <si>
    <r>
      <rPr>
        <sz val="14"/>
        <rFont val="標楷體"/>
        <family val="4"/>
        <charset val="136"/>
      </rPr>
      <t>價格</t>
    </r>
    <phoneticPr fontId="3" type="noConversion"/>
  </si>
  <si>
    <t>國語</t>
    <phoneticPr fontId="3" type="noConversion"/>
  </si>
  <si>
    <t>翰林</t>
  </si>
  <si>
    <t>南一</t>
  </si>
  <si>
    <t>康軒</t>
  </si>
  <si>
    <t>數學</t>
    <phoneticPr fontId="3" type="noConversion"/>
  </si>
  <si>
    <t>生活</t>
    <phoneticPr fontId="3" type="noConversion"/>
  </si>
  <si>
    <t>自然</t>
    <phoneticPr fontId="3" type="noConversion"/>
  </si>
  <si>
    <t>社會</t>
    <phoneticPr fontId="3" type="noConversion"/>
  </si>
  <si>
    <t>翰林</t>
    <phoneticPr fontId="3" type="noConversion"/>
  </si>
  <si>
    <t>綜合活動</t>
    <phoneticPr fontId="3" type="noConversion"/>
  </si>
  <si>
    <t>健康與體育</t>
    <phoneticPr fontId="3" type="noConversion"/>
  </si>
  <si>
    <t>母語(客語)</t>
    <phoneticPr fontId="3" type="noConversion"/>
  </si>
  <si>
    <t>總計</t>
    <phoneticPr fontId="3" type="noConversion"/>
  </si>
  <si>
    <t>閩語</t>
    <phoneticPr fontId="3" type="noConversion"/>
  </si>
  <si>
    <t>客語</t>
    <phoneticPr fontId="3" type="noConversion"/>
  </si>
  <si>
    <t>康軒Cool ABC(1)</t>
    <phoneticPr fontId="3" type="noConversion"/>
  </si>
  <si>
    <t>翰林</t>
    <phoneticPr fontId="3" type="noConversion"/>
  </si>
  <si>
    <t>康軒</t>
    <phoneticPr fontId="3" type="noConversion"/>
  </si>
  <si>
    <t xml:space="preserve">英語
</t>
    <phoneticPr fontId="3" type="noConversion"/>
  </si>
  <si>
    <t>康軒Cool ABC(3)</t>
    <phoneticPr fontId="3" type="noConversion"/>
  </si>
  <si>
    <t>康軒Wonder World(1)</t>
    <phoneticPr fontId="3" type="noConversion"/>
  </si>
  <si>
    <t>康軒Wonder World(3)</t>
    <phoneticPr fontId="3" type="noConversion"/>
  </si>
  <si>
    <t>康軒Wonder World(5)</t>
    <phoneticPr fontId="3" type="noConversion"/>
  </si>
  <si>
    <t>康軒Wonder World(7)</t>
    <phoneticPr fontId="3" type="noConversion"/>
  </si>
  <si>
    <t xml:space="preserve">康軒      </t>
    <phoneticPr fontId="3" type="noConversion"/>
  </si>
  <si>
    <t xml:space="preserve">真平      </t>
    <phoneticPr fontId="3" type="noConversion"/>
  </si>
  <si>
    <r>
      <rPr>
        <sz val="13"/>
        <color rgb="FF0066FF"/>
        <rFont val="標楷體"/>
        <family val="4"/>
        <charset val="136"/>
      </rPr>
      <t>康軒</t>
    </r>
    <r>
      <rPr>
        <sz val="13"/>
        <color theme="5"/>
        <rFont val="標楷體"/>
        <family val="4"/>
        <charset val="136"/>
      </rPr>
      <t xml:space="preserve"> </t>
    </r>
    <phoneticPr fontId="3" type="noConversion"/>
  </si>
  <si>
    <t>藝術</t>
    <phoneticPr fontId="3" type="noConversion"/>
  </si>
  <si>
    <t>母語(閩語)</t>
    <phoneticPr fontId="3" type="noConversion"/>
  </si>
  <si>
    <t>新北市新莊區新莊國民小學115學年度第一學期</t>
    <phoneticPr fontId="3" type="noConversion"/>
  </si>
  <si>
    <t>科技</t>
    <phoneticPr fontId="3" type="noConversion"/>
  </si>
  <si>
    <t>宏全   Word 2021/2024小創客輕鬆學</t>
    <phoneticPr fontId="3" type="noConversion"/>
  </si>
  <si>
    <t>宏全Canva  小創客玩設計</t>
    <phoneticPr fontId="3" type="noConversion"/>
  </si>
  <si>
    <t>教育局</t>
    <phoneticPr fontId="3" type="noConversion"/>
  </si>
  <si>
    <t>原住民語
新住民語</t>
    <phoneticPr fontId="3" type="noConversion"/>
  </si>
  <si>
    <t>115.9.4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</si>
</sst>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5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name val="Times New Roman"/>
      <family val="1"/>
    </font>
    <font>
      <sz val="14"/>
      <name val="標楷體"/>
      <family val="4"/>
      <charset val="136"/>
    </font>
    <font>
      <sz val="14"/>
      <name val="Arial"/>
      <family val="2"/>
    </font>
    <font>
      <sz val="14"/>
      <color rgb="FF7030A0"/>
      <name val="標楷體"/>
      <family val="4"/>
      <charset val="136"/>
    </font>
    <font>
      <sz val="14"/>
      <color rgb="FF0066FF"/>
      <name val="標楷體"/>
      <family val="4"/>
      <charset val="136"/>
    </font>
    <font>
      <sz val="13"/>
      <color rgb="FFFF0000"/>
      <name val="標楷體"/>
      <family val="4"/>
      <charset val="136"/>
    </font>
    <font>
      <sz val="13"/>
      <color rgb="FF0066FF"/>
      <name val="標楷體"/>
      <family val="4"/>
      <charset val="136"/>
    </font>
    <font>
      <sz val="13"/>
      <color rgb="FF00B050"/>
      <name val="標楷體"/>
      <family val="4"/>
      <charset val="136"/>
    </font>
    <font>
      <sz val="13"/>
      <name val="標楷體"/>
      <family val="4"/>
      <charset val="136"/>
    </font>
    <font>
      <sz val="13"/>
      <color theme="5"/>
      <name val="標楷體"/>
      <family val="4"/>
      <charset val="136"/>
    </font>
    <font>
      <b/>
      <sz val="13"/>
      <color rgb="FFFF00FF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rgb="FF002060"/>
      <name val="標楷體"/>
      <family val="4"/>
      <charset val="136"/>
    </font>
    <font>
      <sz val="13"/>
      <color rgb="FF7030A0"/>
      <name val="標楷體"/>
      <family val="4"/>
      <charset val="136"/>
    </font>
    <font>
      <sz val="13"/>
      <color rgb="FF00B0F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8"/>
      <color theme="1"/>
      <name val="標楷體"/>
      <family val="4"/>
      <charset val="136"/>
    </font>
    <font>
      <sz val="13"/>
      <color rgb="FF0070C0"/>
      <name val="標楷體"/>
      <family val="4"/>
      <charset val="136"/>
    </font>
    <font>
      <sz val="13"/>
      <color rgb="FF0070C0"/>
      <name val="新細明體"/>
      <family val="2"/>
      <charset val="136"/>
      <scheme val="minor"/>
    </font>
    <font>
      <sz val="13"/>
      <color rgb="FF33CC33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 wrapText="1"/>
    </xf>
    <xf numFmtId="176" fontId="13" fillId="2" borderId="6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/>
    </xf>
    <xf numFmtId="176" fontId="7" fillId="2" borderId="6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176" fontId="11" fillId="2" borderId="6" xfId="0" applyNumberFormat="1" applyFont="1" applyFill="1" applyBorder="1" applyAlignment="1">
      <alignment horizontal="center" vertical="center" wrapText="1"/>
    </xf>
    <xf numFmtId="176" fontId="12" fillId="2" borderId="6" xfId="0" applyNumberFormat="1" applyFont="1" applyFill="1" applyBorder="1" applyAlignment="1">
      <alignment horizontal="center" vertical="center" wrapText="1"/>
    </xf>
    <xf numFmtId="176" fontId="13" fillId="2" borderId="12" xfId="0" applyNumberFormat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176" fontId="14" fillId="2" borderId="6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76" fontId="10" fillId="2" borderId="6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/>
    </xf>
    <xf numFmtId="176" fontId="13" fillId="2" borderId="6" xfId="0" applyNumberFormat="1" applyFont="1" applyFill="1" applyBorder="1" applyAlignment="1">
      <alignment horizontal="center" vertical="center"/>
    </xf>
    <xf numFmtId="176" fontId="24" fillId="2" borderId="6" xfId="0" applyNumberFormat="1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/>
    </xf>
    <xf numFmtId="176" fontId="7" fillId="2" borderId="8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6" fontId="24" fillId="2" borderId="9" xfId="0" applyNumberFormat="1" applyFont="1" applyFill="1" applyBorder="1" applyAlignment="1">
      <alignment horizontal="center" vertical="center" wrapText="1"/>
    </xf>
    <xf numFmtId="176" fontId="24" fillId="2" borderId="10" xfId="0" applyNumberFormat="1" applyFont="1" applyFill="1" applyBorder="1" applyAlignment="1">
      <alignment horizontal="center" vertical="center" wrapText="1"/>
    </xf>
    <xf numFmtId="176" fontId="24" fillId="2" borderId="11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176" fontId="22" fillId="2" borderId="9" xfId="0" applyNumberFormat="1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176" fontId="15" fillId="0" borderId="13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76" fontId="15" fillId="2" borderId="16" xfId="0" applyNumberFormat="1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176" fontId="15" fillId="2" borderId="13" xfId="0" applyNumberFormat="1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176" fontId="15" fillId="2" borderId="7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176" fontId="7" fillId="2" borderId="14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66FF"/>
      <color rgb="FF33CC33"/>
      <color rgb="FFC808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8A76-7983-4691-B050-A5515ED21B03}">
  <dimension ref="B1:X18"/>
  <sheetViews>
    <sheetView tabSelected="1" workbookViewId="0">
      <selection activeCell="N2" sqref="N2:O2"/>
    </sheetView>
  </sheetViews>
  <sheetFormatPr defaultColWidth="8.875" defaultRowHeight="16.5" x14ac:dyDescent="0.25"/>
  <cols>
    <col min="1" max="1" width="3" style="25" customWidth="1"/>
    <col min="2" max="2" width="8.125" style="25" customWidth="1"/>
    <col min="3" max="3" width="12.625" style="25" customWidth="1"/>
    <col min="4" max="15" width="11.125" style="25" customWidth="1"/>
    <col min="16" max="16384" width="8.875" style="25"/>
  </cols>
  <sheetData>
    <row r="1" spans="2:24" x14ac:dyDescent="0.25">
      <c r="B1" s="6"/>
      <c r="C1" s="5"/>
      <c r="D1" s="5"/>
      <c r="E1" s="5"/>
      <c r="F1" s="5"/>
      <c r="G1" s="5"/>
      <c r="H1" s="5"/>
      <c r="I1" s="5"/>
      <c r="J1" s="6"/>
      <c r="K1" s="5"/>
      <c r="L1" s="5"/>
      <c r="M1" s="5"/>
      <c r="N1" s="74" t="s">
        <v>60</v>
      </c>
      <c r="O1" s="74"/>
    </row>
    <row r="2" spans="2:24" ht="19.5" x14ac:dyDescent="0.25">
      <c r="B2" s="42" t="s">
        <v>14</v>
      </c>
      <c r="C2" s="42"/>
      <c r="D2" s="43" t="s">
        <v>15</v>
      </c>
      <c r="E2" s="44"/>
      <c r="F2" s="43" t="s">
        <v>16</v>
      </c>
      <c r="G2" s="44"/>
      <c r="H2" s="43" t="s">
        <v>17</v>
      </c>
      <c r="I2" s="44"/>
      <c r="J2" s="43" t="s">
        <v>18</v>
      </c>
      <c r="K2" s="44"/>
      <c r="L2" s="43" t="s">
        <v>19</v>
      </c>
      <c r="M2" s="44"/>
      <c r="N2" s="43" t="s">
        <v>20</v>
      </c>
      <c r="O2" s="75"/>
      <c r="Q2" s="26"/>
    </row>
    <row r="3" spans="2:24" ht="19.5" x14ac:dyDescent="0.25">
      <c r="B3" s="42"/>
      <c r="C3" s="42"/>
      <c r="D3" s="10" t="s">
        <v>21</v>
      </c>
      <c r="E3" s="10" t="s">
        <v>22</v>
      </c>
      <c r="F3" s="11" t="s">
        <v>23</v>
      </c>
      <c r="G3" s="11" t="s">
        <v>24</v>
      </c>
      <c r="H3" s="11" t="s">
        <v>23</v>
      </c>
      <c r="I3" s="11" t="s">
        <v>24</v>
      </c>
      <c r="J3" s="11" t="s">
        <v>23</v>
      </c>
      <c r="K3" s="11" t="s">
        <v>24</v>
      </c>
      <c r="L3" s="11" t="s">
        <v>23</v>
      </c>
      <c r="M3" s="11" t="s">
        <v>24</v>
      </c>
      <c r="N3" s="11" t="s">
        <v>23</v>
      </c>
      <c r="O3" s="11" t="s">
        <v>24</v>
      </c>
    </row>
    <row r="4" spans="2:24" ht="25.15" customHeight="1" x14ac:dyDescent="0.25">
      <c r="B4" s="42" t="s">
        <v>25</v>
      </c>
      <c r="C4" s="42"/>
      <c r="D4" s="12" t="s">
        <v>27</v>
      </c>
      <c r="E4" s="28">
        <f>149+92</f>
        <v>241</v>
      </c>
      <c r="F4" s="12" t="s">
        <v>27</v>
      </c>
      <c r="G4" s="13">
        <f>121+65</f>
        <v>186</v>
      </c>
      <c r="H4" s="12" t="s">
        <v>27</v>
      </c>
      <c r="I4" s="28">
        <f>118+63</f>
        <v>181</v>
      </c>
      <c r="J4" s="12" t="s">
        <v>27</v>
      </c>
      <c r="K4" s="28">
        <f>121+69</f>
        <v>190</v>
      </c>
      <c r="L4" s="14" t="s">
        <v>28</v>
      </c>
      <c r="M4" s="18">
        <f>119+74</f>
        <v>193</v>
      </c>
      <c r="N4" s="14" t="s">
        <v>28</v>
      </c>
      <c r="O4" s="29">
        <f>116+74</f>
        <v>190</v>
      </c>
    </row>
    <row r="5" spans="2:24" ht="25.15" customHeight="1" x14ac:dyDescent="0.25">
      <c r="B5" s="42" t="s">
        <v>29</v>
      </c>
      <c r="C5" s="42"/>
      <c r="D5" s="14" t="s">
        <v>42</v>
      </c>
      <c r="E5" s="18">
        <f>100+214</f>
        <v>314</v>
      </c>
      <c r="F5" s="14" t="s">
        <v>28</v>
      </c>
      <c r="G5" s="18">
        <f>121+196</f>
        <v>317</v>
      </c>
      <c r="H5" s="14" t="s">
        <v>28</v>
      </c>
      <c r="I5" s="18">
        <f>108+247</f>
        <v>355</v>
      </c>
      <c r="J5" s="14" t="s">
        <v>28</v>
      </c>
      <c r="K5" s="18">
        <f>108+211</f>
        <v>319</v>
      </c>
      <c r="L5" s="14" t="s">
        <v>28</v>
      </c>
      <c r="M5" s="18">
        <f>127+249</f>
        <v>376</v>
      </c>
      <c r="N5" s="14" t="s">
        <v>28</v>
      </c>
      <c r="O5" s="29">
        <f>108+162</f>
        <v>270</v>
      </c>
    </row>
    <row r="6" spans="2:24" ht="25.15" customHeight="1" x14ac:dyDescent="0.25">
      <c r="B6" s="49" t="s">
        <v>30</v>
      </c>
      <c r="C6" s="23" t="s">
        <v>31</v>
      </c>
      <c r="D6" s="46" t="s">
        <v>28</v>
      </c>
      <c r="E6" s="56">
        <f>194+63</f>
        <v>257</v>
      </c>
      <c r="F6" s="59" t="s">
        <v>33</v>
      </c>
      <c r="G6" s="52">
        <f>123+34</f>
        <v>157</v>
      </c>
      <c r="H6" s="15" t="s">
        <v>26</v>
      </c>
      <c r="I6" s="36">
        <f>84+41</f>
        <v>125</v>
      </c>
      <c r="J6" s="14" t="s">
        <v>28</v>
      </c>
      <c r="K6" s="18">
        <f>92+48</f>
        <v>140</v>
      </c>
      <c r="L6" s="14" t="s">
        <v>28</v>
      </c>
      <c r="M6" s="18">
        <f>103+48</f>
        <v>151</v>
      </c>
      <c r="N6" s="14" t="s">
        <v>28</v>
      </c>
      <c r="O6" s="29">
        <f>108+58</f>
        <v>166</v>
      </c>
    </row>
    <row r="7" spans="2:24" ht="25.15" customHeight="1" x14ac:dyDescent="0.25">
      <c r="B7" s="50"/>
      <c r="C7" s="23" t="s">
        <v>32</v>
      </c>
      <c r="D7" s="47"/>
      <c r="E7" s="57"/>
      <c r="F7" s="60"/>
      <c r="G7" s="53"/>
      <c r="H7" s="15" t="s">
        <v>26</v>
      </c>
      <c r="I7" s="16">
        <f>84+39</f>
        <v>123</v>
      </c>
      <c r="J7" s="15" t="s">
        <v>26</v>
      </c>
      <c r="K7" s="15">
        <f>102+33</f>
        <v>135</v>
      </c>
      <c r="L7" s="15" t="s">
        <v>33</v>
      </c>
      <c r="M7" s="15">
        <f>111+21</f>
        <v>132</v>
      </c>
      <c r="N7" s="16" t="s">
        <v>41</v>
      </c>
      <c r="O7" s="30">
        <f>92+21</f>
        <v>113</v>
      </c>
    </row>
    <row r="8" spans="2:24" ht="25.15" customHeight="1" x14ac:dyDescent="0.25">
      <c r="B8" s="50"/>
      <c r="C8" s="24" t="s">
        <v>52</v>
      </c>
      <c r="D8" s="47"/>
      <c r="E8" s="57"/>
      <c r="F8" s="60"/>
      <c r="G8" s="53"/>
      <c r="H8" s="14" t="s">
        <v>28</v>
      </c>
      <c r="I8" s="14">
        <v>180</v>
      </c>
      <c r="J8" s="15" t="s">
        <v>26</v>
      </c>
      <c r="K8" s="36">
        <v>170</v>
      </c>
      <c r="L8" s="14" t="s">
        <v>28</v>
      </c>
      <c r="M8" s="17">
        <v>188</v>
      </c>
      <c r="N8" s="16" t="s">
        <v>33</v>
      </c>
      <c r="O8" s="36">
        <v>167</v>
      </c>
    </row>
    <row r="9" spans="2:24" ht="25.15" customHeight="1" x14ac:dyDescent="0.25">
      <c r="B9" s="51"/>
      <c r="C9" s="34" t="s">
        <v>34</v>
      </c>
      <c r="D9" s="48"/>
      <c r="E9" s="58"/>
      <c r="F9" s="61"/>
      <c r="G9" s="54"/>
      <c r="H9" s="15" t="s">
        <v>26</v>
      </c>
      <c r="I9" s="16">
        <f>69</f>
        <v>69</v>
      </c>
      <c r="J9" s="15" t="s">
        <v>26</v>
      </c>
      <c r="K9" s="15">
        <v>63</v>
      </c>
      <c r="L9" s="12" t="s">
        <v>27</v>
      </c>
      <c r="M9" s="13">
        <v>69</v>
      </c>
      <c r="N9" s="16" t="s">
        <v>33</v>
      </c>
      <c r="O9" s="36">
        <v>73</v>
      </c>
    </row>
    <row r="10" spans="2:24" ht="25.15" customHeight="1" x14ac:dyDescent="0.25">
      <c r="B10" s="42" t="s">
        <v>35</v>
      </c>
      <c r="C10" s="42"/>
      <c r="D10" s="15" t="s">
        <v>26</v>
      </c>
      <c r="E10" s="19">
        <v>84</v>
      </c>
      <c r="F10" s="15" t="s">
        <v>33</v>
      </c>
      <c r="G10" s="19">
        <v>114</v>
      </c>
      <c r="H10" s="14" t="s">
        <v>28</v>
      </c>
      <c r="I10" s="17">
        <v>143</v>
      </c>
      <c r="J10" s="15" t="s">
        <v>26</v>
      </c>
      <c r="K10" s="36">
        <v>144</v>
      </c>
      <c r="L10" s="14" t="s">
        <v>28</v>
      </c>
      <c r="M10" s="29">
        <v>137</v>
      </c>
      <c r="N10" s="12" t="s">
        <v>27</v>
      </c>
      <c r="O10" s="28">
        <v>129</v>
      </c>
    </row>
    <row r="11" spans="2:24" ht="51.75" x14ac:dyDescent="0.25">
      <c r="B11" s="55" t="s">
        <v>43</v>
      </c>
      <c r="C11" s="55"/>
      <c r="D11" s="17" t="s">
        <v>40</v>
      </c>
      <c r="E11" s="18">
        <v>295</v>
      </c>
      <c r="F11" s="17" t="s">
        <v>44</v>
      </c>
      <c r="G11" s="18">
        <v>295</v>
      </c>
      <c r="H11" s="17" t="s">
        <v>45</v>
      </c>
      <c r="I11" s="18">
        <f>117+40</f>
        <v>157</v>
      </c>
      <c r="J11" s="17" t="s">
        <v>46</v>
      </c>
      <c r="K11" s="18">
        <f>113+37</f>
        <v>150</v>
      </c>
      <c r="L11" s="17" t="s">
        <v>47</v>
      </c>
      <c r="M11" s="18">
        <f>100+37</f>
        <v>137</v>
      </c>
      <c r="N11" s="17" t="s">
        <v>48</v>
      </c>
      <c r="O11" s="18">
        <f>102+37</f>
        <v>139</v>
      </c>
      <c r="Q11" s="7"/>
      <c r="R11" s="8"/>
      <c r="S11" s="7"/>
      <c r="T11" s="8"/>
      <c r="U11" s="7"/>
      <c r="V11" s="8"/>
      <c r="W11" s="7"/>
      <c r="X11" s="8"/>
    </row>
    <row r="12" spans="2:24" ht="84" customHeight="1" x14ac:dyDescent="0.25">
      <c r="B12" s="45" t="s">
        <v>55</v>
      </c>
      <c r="C12" s="45"/>
      <c r="D12" s="20"/>
      <c r="E12" s="9">
        <v>0</v>
      </c>
      <c r="F12" s="20"/>
      <c r="G12" s="9">
        <v>0</v>
      </c>
      <c r="H12" s="35" t="s">
        <v>58</v>
      </c>
      <c r="I12" s="9">
        <v>0</v>
      </c>
      <c r="J12" s="32" t="s">
        <v>56</v>
      </c>
      <c r="K12" s="32">
        <v>161</v>
      </c>
      <c r="L12" s="35" t="s">
        <v>58</v>
      </c>
      <c r="M12" s="31">
        <v>0</v>
      </c>
      <c r="N12" s="33" t="s">
        <v>57</v>
      </c>
      <c r="O12" s="33">
        <v>161</v>
      </c>
    </row>
    <row r="13" spans="2:24" ht="25.15" customHeight="1" x14ac:dyDescent="0.25">
      <c r="B13" s="45" t="s">
        <v>53</v>
      </c>
      <c r="C13" s="45"/>
      <c r="D13" s="17" t="s">
        <v>49</v>
      </c>
      <c r="E13" s="18">
        <v>137</v>
      </c>
      <c r="F13" s="21" t="s">
        <v>50</v>
      </c>
      <c r="G13" s="22">
        <v>143</v>
      </c>
      <c r="H13" s="17" t="s">
        <v>49</v>
      </c>
      <c r="I13" s="18">
        <v>158</v>
      </c>
      <c r="J13" s="21" t="s">
        <v>51</v>
      </c>
      <c r="K13" s="18">
        <v>156</v>
      </c>
      <c r="L13" s="17" t="s">
        <v>49</v>
      </c>
      <c r="M13" s="18">
        <v>146</v>
      </c>
      <c r="N13" s="17" t="s">
        <v>49</v>
      </c>
      <c r="O13" s="18">
        <v>150</v>
      </c>
    </row>
    <row r="14" spans="2:24" ht="25.15" customHeight="1" x14ac:dyDescent="0.25">
      <c r="B14" s="45" t="s">
        <v>36</v>
      </c>
      <c r="C14" s="45"/>
      <c r="D14" s="14" t="s">
        <v>28</v>
      </c>
      <c r="E14" s="18">
        <v>133</v>
      </c>
      <c r="F14" s="14" t="s">
        <v>28</v>
      </c>
      <c r="G14" s="18">
        <v>131</v>
      </c>
      <c r="H14" s="14" t="s">
        <v>28</v>
      </c>
      <c r="I14" s="18">
        <v>131</v>
      </c>
      <c r="J14" s="14" t="s">
        <v>28</v>
      </c>
      <c r="K14" s="18">
        <v>137</v>
      </c>
      <c r="L14" s="14" t="s">
        <v>28</v>
      </c>
      <c r="M14" s="18">
        <v>141</v>
      </c>
      <c r="N14" s="14" t="s">
        <v>28</v>
      </c>
      <c r="O14" s="18">
        <v>134</v>
      </c>
    </row>
    <row r="15" spans="2:24" ht="25.15" customHeight="1" x14ac:dyDescent="0.25">
      <c r="B15" s="66" t="s">
        <v>37</v>
      </c>
      <c r="C15" s="27" t="s">
        <v>38</v>
      </c>
      <c r="D15" s="68">
        <f>SUM(E4:E13)</f>
        <v>1328</v>
      </c>
      <c r="E15" s="69"/>
      <c r="F15" s="68">
        <f>SUM(G4:G13)</f>
        <v>1212</v>
      </c>
      <c r="G15" s="69"/>
      <c r="H15" s="62">
        <f>SUM(I4:I13)</f>
        <v>1491</v>
      </c>
      <c r="I15" s="63"/>
      <c r="J15" s="62">
        <f>SUM(K4:K13)</f>
        <v>1628</v>
      </c>
      <c r="K15" s="63"/>
      <c r="L15" s="62">
        <f>SUM(M4:M13)</f>
        <v>1529</v>
      </c>
      <c r="M15" s="63"/>
      <c r="N15" s="62">
        <f>SUM(O4:O13)</f>
        <v>1558</v>
      </c>
      <c r="O15" s="63"/>
    </row>
    <row r="16" spans="2:24" ht="25.15" customHeight="1" x14ac:dyDescent="0.25">
      <c r="B16" s="66"/>
      <c r="C16" s="27" t="s">
        <v>39</v>
      </c>
      <c r="D16" s="70">
        <f>SUM(E4,E5,E6,E10,E11,E12,E14)</f>
        <v>1324</v>
      </c>
      <c r="E16" s="71"/>
      <c r="F16" s="70">
        <f>SUM(G4,G5,G6,G10,G11,G12,G14)</f>
        <v>1200</v>
      </c>
      <c r="G16" s="71"/>
      <c r="H16" s="72">
        <f>SUM(I4:I12,I14)</f>
        <v>1464</v>
      </c>
      <c r="I16" s="73"/>
      <c r="J16" s="72">
        <f>SUM(K4:K12,K14)</f>
        <v>1609</v>
      </c>
      <c r="K16" s="73"/>
      <c r="L16" s="72">
        <f>SUM(M4:M12,M14)</f>
        <v>1524</v>
      </c>
      <c r="M16" s="73"/>
      <c r="N16" s="72">
        <f>SUM(O4:O12,O14)</f>
        <v>1542</v>
      </c>
      <c r="O16" s="73"/>
    </row>
    <row r="17" spans="2:15" ht="52.5" customHeight="1" thickBot="1" x14ac:dyDescent="0.3">
      <c r="B17" s="67"/>
      <c r="C17" s="39" t="s">
        <v>59</v>
      </c>
      <c r="D17" s="64">
        <f>SUM(E4:E12)</f>
        <v>1191</v>
      </c>
      <c r="E17" s="65"/>
      <c r="F17" s="64">
        <f t="shared" ref="F17" si="0">SUM(G4:G12)</f>
        <v>1069</v>
      </c>
      <c r="G17" s="65"/>
      <c r="H17" s="64">
        <f t="shared" ref="H17" si="1">SUM(I4:I12)</f>
        <v>1333</v>
      </c>
      <c r="I17" s="65"/>
      <c r="J17" s="64">
        <f>SUM(K4:K12)</f>
        <v>1472</v>
      </c>
      <c r="K17" s="65"/>
      <c r="L17" s="64">
        <f>SUM(M4:M12)</f>
        <v>1383</v>
      </c>
      <c r="M17" s="65"/>
      <c r="N17" s="64">
        <f>SUM(O4:O12)</f>
        <v>1408</v>
      </c>
      <c r="O17" s="65"/>
    </row>
    <row r="18" spans="2:15" ht="17.25" thickTop="1" x14ac:dyDescent="0.25"/>
  </sheetData>
  <mergeCells count="39">
    <mergeCell ref="L16:M16"/>
    <mergeCell ref="N1:O1"/>
    <mergeCell ref="L17:M17"/>
    <mergeCell ref="N17:O17"/>
    <mergeCell ref="L15:M15"/>
    <mergeCell ref="N15:O15"/>
    <mergeCell ref="N16:O16"/>
    <mergeCell ref="L2:M2"/>
    <mergeCell ref="N2:O2"/>
    <mergeCell ref="J15:K15"/>
    <mergeCell ref="J17:K17"/>
    <mergeCell ref="B14:C14"/>
    <mergeCell ref="B15:B17"/>
    <mergeCell ref="D15:E15"/>
    <mergeCell ref="F15:G15"/>
    <mergeCell ref="H15:I15"/>
    <mergeCell ref="D17:E17"/>
    <mergeCell ref="F17:G17"/>
    <mergeCell ref="H17:I17"/>
    <mergeCell ref="D16:E16"/>
    <mergeCell ref="F16:G16"/>
    <mergeCell ref="H16:I16"/>
    <mergeCell ref="J16:K16"/>
    <mergeCell ref="G6:G9"/>
    <mergeCell ref="B10:C10"/>
    <mergeCell ref="B11:C11"/>
    <mergeCell ref="B12:C12"/>
    <mergeCell ref="E6:E9"/>
    <mergeCell ref="F6:F9"/>
    <mergeCell ref="B13:C13"/>
    <mergeCell ref="B4:C4"/>
    <mergeCell ref="B5:C5"/>
    <mergeCell ref="D6:D9"/>
    <mergeCell ref="B6:B9"/>
    <mergeCell ref="B2:C3"/>
    <mergeCell ref="D2:E2"/>
    <mergeCell ref="F2:G2"/>
    <mergeCell ref="H2:I2"/>
    <mergeCell ref="J2:K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BEEDB-B672-4274-862C-089D935C615F}">
  <dimension ref="A1:F9"/>
  <sheetViews>
    <sheetView workbookViewId="0">
      <selection activeCell="K7" sqref="K7"/>
    </sheetView>
  </sheetViews>
  <sheetFormatPr defaultRowHeight="16.5" x14ac:dyDescent="0.25"/>
  <cols>
    <col min="6" max="6" width="25.125" customWidth="1"/>
  </cols>
  <sheetData>
    <row r="1" spans="1:6" ht="21" x14ac:dyDescent="0.25">
      <c r="A1" s="40" t="s">
        <v>54</v>
      </c>
      <c r="B1" s="41"/>
      <c r="C1" s="41"/>
      <c r="D1" s="41"/>
      <c r="E1" s="41"/>
      <c r="F1" s="41"/>
    </row>
    <row r="2" spans="1:6" ht="21.75" thickBot="1" x14ac:dyDescent="0.3">
      <c r="A2" s="40" t="s">
        <v>0</v>
      </c>
      <c r="B2" s="41"/>
      <c r="C2" s="41"/>
      <c r="D2" s="41"/>
      <c r="E2" s="41"/>
      <c r="F2" s="41"/>
    </row>
    <row r="3" spans="1:6" ht="42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26.25" thickBot="1" x14ac:dyDescent="0.3">
      <c r="A4" s="3" t="s">
        <v>7</v>
      </c>
      <c r="B4" s="4" t="s">
        <v>8</v>
      </c>
      <c r="C4" s="37">
        <v>443</v>
      </c>
      <c r="D4" s="37">
        <v>547</v>
      </c>
      <c r="E4" s="38">
        <f>C4+D4</f>
        <v>990</v>
      </c>
      <c r="F4" s="4"/>
    </row>
    <row r="5" spans="1:6" ht="26.25" thickBot="1" x14ac:dyDescent="0.3">
      <c r="A5" s="3" t="s">
        <v>9</v>
      </c>
      <c r="B5" s="4" t="s">
        <v>8</v>
      </c>
      <c r="C5" s="37">
        <v>187</v>
      </c>
      <c r="D5" s="37">
        <v>203</v>
      </c>
      <c r="E5" s="38">
        <f t="shared" ref="E5:E9" si="0">C5+D5</f>
        <v>390</v>
      </c>
      <c r="F5" s="4"/>
    </row>
    <row r="6" spans="1:6" ht="26.25" thickBot="1" x14ac:dyDescent="0.3">
      <c r="A6" s="3" t="s">
        <v>10</v>
      </c>
      <c r="B6" s="4" t="s">
        <v>8</v>
      </c>
      <c r="C6" s="37">
        <v>159</v>
      </c>
      <c r="D6" s="37">
        <v>181</v>
      </c>
      <c r="E6" s="38">
        <f t="shared" si="0"/>
        <v>340</v>
      </c>
      <c r="F6" s="4"/>
    </row>
    <row r="7" spans="1:6" ht="26.25" thickBot="1" x14ac:dyDescent="0.3">
      <c r="A7" s="3" t="s">
        <v>11</v>
      </c>
      <c r="B7" s="4" t="s">
        <v>8</v>
      </c>
      <c r="C7" s="37">
        <v>177</v>
      </c>
      <c r="D7" s="37">
        <v>193</v>
      </c>
      <c r="E7" s="38">
        <f t="shared" si="0"/>
        <v>370</v>
      </c>
      <c r="F7" s="4"/>
    </row>
    <row r="8" spans="1:6" ht="26.25" thickBot="1" x14ac:dyDescent="0.3">
      <c r="A8" s="3" t="s">
        <v>12</v>
      </c>
      <c r="B8" s="4" t="s">
        <v>8</v>
      </c>
      <c r="C8" s="37">
        <v>144</v>
      </c>
      <c r="D8" s="37">
        <v>181</v>
      </c>
      <c r="E8" s="38">
        <f>C8+D8</f>
        <v>325</v>
      </c>
      <c r="F8" s="4"/>
    </row>
    <row r="9" spans="1:6" ht="26.25" thickBot="1" x14ac:dyDescent="0.3">
      <c r="A9" s="3" t="s">
        <v>13</v>
      </c>
      <c r="B9" s="4" t="s">
        <v>8</v>
      </c>
      <c r="C9" s="37">
        <v>174</v>
      </c>
      <c r="D9" s="37">
        <v>286</v>
      </c>
      <c r="E9" s="38">
        <f t="shared" si="0"/>
        <v>460</v>
      </c>
      <c r="F9" s="4"/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教科書費</vt:lpstr>
      <vt:lpstr>代辦費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曾淑慧</dc:creator>
  <cp:lastModifiedBy>郭芳攸</cp:lastModifiedBy>
  <cp:lastPrinted>2024-09-05T08:07:36Z</cp:lastPrinted>
  <dcterms:created xsi:type="dcterms:W3CDTF">2021-09-06T00:51:54Z</dcterms:created>
  <dcterms:modified xsi:type="dcterms:W3CDTF">2026-09-14T03:44:34Z</dcterms:modified>
</cp:coreProperties>
</file>